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売上一覧" sheetId="1" state="visible" r:id="rId3"/>
    <sheet name="経費一覧" sheetId="2" state="visible" r:id="rId4"/>
    <sheet name="月次サマリー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<sst xmlns="http://schemas.openxmlformats.org/spreadsheetml/2006/main" count="130" uniqueCount="70">
  <si>
    <t xml:space="preserve">日付</t>
  </si>
  <si>
    <t xml:space="preserve">クライアント</t>
  </si>
  <si>
    <t xml:space="preserve">案件名</t>
  </si>
  <si>
    <t xml:space="preserve">金額</t>
  </si>
  <si>
    <t xml:space="preserve">ステータス</t>
  </si>
  <si>
    <t xml:space="preserve">株式会社サクラ商事</t>
  </si>
  <si>
    <t xml:space="preserve">コーポレートサイトリニューアル</t>
  </si>
  <si>
    <t xml:space="preserve">入金済</t>
  </si>
  <si>
    <t xml:space="preserve">合同会社ブルーム</t>
  </si>
  <si>
    <r>
      <rPr>
        <sz val="11"/>
        <rFont val="Arial"/>
        <family val="0"/>
        <charset val="1"/>
      </rPr>
      <t xml:space="preserve">LP</t>
    </r>
    <r>
      <rPr>
        <sz val="11"/>
        <rFont val="Noto Sans CJK SC"/>
        <family val="2"/>
      </rPr>
      <t xml:space="preserve">制作（採用向け）</t>
    </r>
  </si>
  <si>
    <r>
      <rPr>
        <sz val="11"/>
        <rFont val="Noto Sans CJK SC"/>
        <family val="2"/>
      </rPr>
      <t xml:space="preserve">サイト保守・更新（</t>
    </r>
    <r>
      <rPr>
        <sz val="11"/>
        <rFont val="Arial"/>
        <family val="0"/>
        <charset val="1"/>
      </rPr>
      <t xml:space="preserve">8</t>
    </r>
    <r>
      <rPr>
        <sz val="11"/>
        <rFont val="Noto Sans CJK SC"/>
        <family val="2"/>
      </rPr>
      <t xml:space="preserve">月分）</t>
    </r>
  </si>
  <si>
    <r>
      <rPr>
        <sz val="11"/>
        <rFont val="Arial"/>
        <family val="0"/>
        <charset val="1"/>
      </rPr>
      <t xml:space="preserve">NPO</t>
    </r>
    <r>
      <rPr>
        <sz val="11"/>
        <rFont val="Noto Sans CJK SC"/>
        <family val="2"/>
      </rPr>
      <t xml:space="preserve">法人グリーンパス</t>
    </r>
  </si>
  <si>
    <t xml:space="preserve">寄付ページ制作</t>
  </si>
  <si>
    <t xml:space="preserve">フリーランス田中氏</t>
  </si>
  <si>
    <t xml:space="preserve">ポートフォリオサイト制作</t>
  </si>
  <si>
    <r>
      <rPr>
        <sz val="11"/>
        <rFont val="Noto Sans CJK SC"/>
        <family val="2"/>
      </rPr>
      <t xml:space="preserve">サイト保守・更新（</t>
    </r>
    <r>
      <rPr>
        <sz val="11"/>
        <rFont val="Arial"/>
        <family val="0"/>
        <charset val="1"/>
      </rPr>
      <t xml:space="preserve">9</t>
    </r>
    <r>
      <rPr>
        <sz val="11"/>
        <rFont val="Noto Sans CJK SC"/>
        <family val="2"/>
      </rPr>
      <t xml:space="preserve">月分）</t>
    </r>
  </si>
  <si>
    <t xml:space="preserve">株式会社ノヴァ</t>
  </si>
  <si>
    <r>
      <rPr>
        <sz val="11"/>
        <rFont val="Arial"/>
        <family val="0"/>
        <charset val="1"/>
      </rPr>
      <t xml:space="preserve">EC</t>
    </r>
    <r>
      <rPr>
        <sz val="11"/>
        <rFont val="Noto Sans CJK SC"/>
        <family val="2"/>
      </rPr>
      <t xml:space="preserve">サイト構築</t>
    </r>
  </si>
  <si>
    <r>
      <rPr>
        <sz val="11"/>
        <rFont val="Arial"/>
        <family val="0"/>
        <charset val="1"/>
      </rPr>
      <t xml:space="preserve">LP</t>
    </r>
    <r>
      <rPr>
        <sz val="11"/>
        <rFont val="Noto Sans CJK SC"/>
        <family val="2"/>
      </rPr>
      <t xml:space="preserve">制作（商品紹介）</t>
    </r>
  </si>
  <si>
    <t xml:space="preserve">請求中</t>
  </si>
  <si>
    <r>
      <rPr>
        <sz val="11"/>
        <rFont val="Noto Sans CJK SC"/>
        <family val="2"/>
      </rPr>
      <t xml:space="preserve">サイト保守・更新（</t>
    </r>
    <r>
      <rPr>
        <sz val="11"/>
        <rFont val="Arial"/>
        <family val="0"/>
        <charset val="1"/>
      </rPr>
      <t xml:space="preserve">10</t>
    </r>
    <r>
      <rPr>
        <sz val="11"/>
        <rFont val="Noto Sans CJK SC"/>
        <family val="2"/>
      </rPr>
      <t xml:space="preserve">月分）</t>
    </r>
  </si>
  <si>
    <t xml:space="preserve">個人事業主 山田氏</t>
  </si>
  <si>
    <t xml:space="preserve">ブログサイト構築</t>
  </si>
  <si>
    <r>
      <rPr>
        <sz val="11"/>
        <rFont val="Noto Sans CJK SC"/>
        <family val="2"/>
      </rPr>
      <t xml:space="preserve">サイト保守・更新（</t>
    </r>
    <r>
      <rPr>
        <sz val="11"/>
        <rFont val="Arial"/>
        <family val="0"/>
        <charset val="1"/>
      </rPr>
      <t xml:space="preserve">11</t>
    </r>
    <r>
      <rPr>
        <sz val="11"/>
        <rFont val="Noto Sans CJK SC"/>
        <family val="2"/>
      </rPr>
      <t xml:space="preserve">月分）</t>
    </r>
  </si>
  <si>
    <r>
      <rPr>
        <sz val="11"/>
        <rFont val="Arial"/>
        <family val="0"/>
        <charset val="1"/>
      </rPr>
      <t xml:space="preserve">EC</t>
    </r>
    <r>
      <rPr>
        <sz val="11"/>
        <rFont val="Noto Sans CJK SC"/>
        <family val="2"/>
      </rPr>
      <t xml:space="preserve">追加機能開発</t>
    </r>
  </si>
  <si>
    <r>
      <rPr>
        <sz val="11"/>
        <rFont val="Noto Sans CJK SC"/>
        <family val="2"/>
      </rPr>
      <t xml:space="preserve">サイト保守・更新（</t>
    </r>
    <r>
      <rPr>
        <sz val="11"/>
        <rFont val="Arial"/>
        <family val="0"/>
        <charset val="1"/>
      </rPr>
      <t xml:space="preserve">12</t>
    </r>
    <r>
      <rPr>
        <sz val="11"/>
        <rFont val="Noto Sans CJK SC"/>
        <family val="2"/>
      </rPr>
      <t xml:space="preserve">月分）</t>
    </r>
  </si>
  <si>
    <t xml:space="preserve">未請求</t>
  </si>
  <si>
    <r>
      <rPr>
        <sz val="11"/>
        <rFont val="Arial"/>
        <family val="0"/>
        <charset val="1"/>
      </rPr>
      <t xml:space="preserve">LP</t>
    </r>
    <r>
      <rPr>
        <sz val="11"/>
        <rFont val="Noto Sans CJK SC"/>
        <family val="2"/>
      </rPr>
      <t xml:space="preserve">制作（年末キャンペーン）</t>
    </r>
  </si>
  <si>
    <t xml:space="preserve">項目</t>
  </si>
  <si>
    <t xml:space="preserve">カテゴリ</t>
  </si>
  <si>
    <t xml:space="preserve">備考</t>
  </si>
  <si>
    <t xml:space="preserve">Adobe CC</t>
  </si>
  <si>
    <t xml:space="preserve">ツール</t>
  </si>
  <si>
    <t xml:space="preserve">年間契約・月割</t>
  </si>
  <si>
    <t xml:space="preserve">さくらサーバー</t>
  </si>
  <si>
    <t xml:space="preserve">インフラ</t>
  </si>
  <si>
    <t xml:space="preserve">外注デザイン（サクラ商事案件）</t>
  </si>
  <si>
    <t xml:space="preserve">外注費</t>
  </si>
  <si>
    <r>
      <rPr>
        <sz val="11"/>
        <rFont val="Noto Sans CJK SC"/>
        <family val="2"/>
      </rPr>
      <t xml:space="preserve">デザイナー</t>
    </r>
    <r>
      <rPr>
        <sz val="11"/>
        <rFont val="Arial"/>
        <family val="0"/>
        <charset val="1"/>
      </rPr>
      <t xml:space="preserve">A</t>
    </r>
    <r>
      <rPr>
        <sz val="11"/>
        <rFont val="Noto Sans CJK SC"/>
        <family val="2"/>
      </rPr>
      <t xml:space="preserve">氏</t>
    </r>
  </si>
  <si>
    <t xml:space="preserve">交通費（クライアント訪問）</t>
  </si>
  <si>
    <t xml:space="preserve">交通費</t>
  </si>
  <si>
    <t xml:space="preserve">往復</t>
  </si>
  <si>
    <t xml:space="preserve">Figma Pro</t>
  </si>
  <si>
    <t xml:space="preserve">月額</t>
  </si>
  <si>
    <r>
      <rPr>
        <sz val="11"/>
        <rFont val="Noto Sans CJK SC"/>
        <family val="2"/>
      </rPr>
      <t xml:space="preserve">書籍（</t>
    </r>
    <r>
      <rPr>
        <sz val="11"/>
        <rFont val="Arial"/>
        <family val="0"/>
        <charset val="1"/>
      </rPr>
      <t xml:space="preserve">Web</t>
    </r>
    <r>
      <rPr>
        <sz val="11"/>
        <rFont val="Noto Sans CJK SC"/>
        <family val="2"/>
      </rPr>
      <t xml:space="preserve">デザイン関連）</t>
    </r>
  </si>
  <si>
    <t xml:space="preserve">研修費</t>
  </si>
  <si>
    <t xml:space="preserve">外注コーディング（ノヴァ案件）</t>
  </si>
  <si>
    <r>
      <rPr>
        <sz val="11"/>
        <rFont val="Noto Sans CJK SC"/>
        <family val="2"/>
      </rPr>
      <t xml:space="preserve">エンジニア</t>
    </r>
    <r>
      <rPr>
        <sz val="11"/>
        <rFont val="Arial"/>
        <family val="0"/>
        <charset val="1"/>
      </rPr>
      <t xml:space="preserve">B</t>
    </r>
    <r>
      <rPr>
        <sz val="11"/>
        <rFont val="Noto Sans CJK SC"/>
        <family val="2"/>
      </rPr>
      <t xml:space="preserve">氏</t>
    </r>
  </si>
  <si>
    <r>
      <rPr>
        <sz val="11"/>
        <rFont val="Arial"/>
        <family val="0"/>
        <charset val="1"/>
      </rPr>
      <t xml:space="preserve">2</t>
    </r>
    <r>
      <rPr>
        <sz val="11"/>
        <rFont val="Noto Sans CJK SC"/>
        <family val="2"/>
      </rPr>
      <t xml:space="preserve">回分</t>
    </r>
  </si>
  <si>
    <t xml:space="preserve">外注デザイン（山田氏案件）</t>
  </si>
  <si>
    <t xml:space="preserve">セミナー参加費</t>
  </si>
  <si>
    <r>
      <rPr>
        <sz val="11"/>
        <rFont val="Arial"/>
        <family val="0"/>
        <charset val="1"/>
      </rPr>
      <t xml:space="preserve">AI</t>
    </r>
    <r>
      <rPr>
        <sz val="11"/>
        <rFont val="Noto Sans CJK SC"/>
        <family val="2"/>
      </rPr>
      <t xml:space="preserve">活用セミナー</t>
    </r>
  </si>
  <si>
    <t xml:space="preserve">外注デザイン（ブルーム案件）</t>
  </si>
  <si>
    <t xml:space="preserve">年末調整関連（税理士）</t>
  </si>
  <si>
    <t xml:space="preserve">専門家費</t>
  </si>
  <si>
    <t xml:space="preserve">スポット依頼</t>
  </si>
  <si>
    <r>
      <rPr>
        <b val="true"/>
        <sz val="14"/>
        <color rgb="FF2F5496"/>
        <rFont val="Noto Sans CJK SC"/>
        <family val="2"/>
      </rPr>
      <t xml:space="preserve">月次収支サマリー（</t>
    </r>
    <r>
      <rPr>
        <b val="true"/>
        <sz val="14"/>
        <color rgb="FF2F5496"/>
        <rFont val="Arial"/>
        <family val="0"/>
        <charset val="1"/>
      </rPr>
      <t xml:space="preserve">2025</t>
    </r>
    <r>
      <rPr>
        <b val="true"/>
        <sz val="14"/>
        <color rgb="FF2F5496"/>
        <rFont val="Noto Sans CJK SC"/>
        <family val="2"/>
      </rPr>
      <t xml:space="preserve">年</t>
    </r>
    <r>
      <rPr>
        <b val="true"/>
        <sz val="14"/>
        <color rgb="FF2F5496"/>
        <rFont val="Arial"/>
        <family val="0"/>
        <charset val="1"/>
      </rPr>
      <t xml:space="preserve">7</t>
    </r>
    <r>
      <rPr>
        <b val="true"/>
        <sz val="14"/>
        <color rgb="FF2F5496"/>
        <rFont val="Noto Sans CJK SC"/>
        <family val="2"/>
      </rPr>
      <t xml:space="preserve">月〜</t>
    </r>
    <r>
      <rPr>
        <b val="true"/>
        <sz val="14"/>
        <color rgb="FF2F5496"/>
        <rFont val="Arial"/>
        <family val="0"/>
        <charset val="1"/>
      </rPr>
      <t xml:space="preserve">12</t>
    </r>
    <r>
      <rPr>
        <b val="true"/>
        <sz val="14"/>
        <color rgb="FF2F5496"/>
        <rFont val="Noto Sans CJK SC"/>
        <family val="2"/>
      </rPr>
      <t xml:space="preserve">月）</t>
    </r>
  </si>
  <si>
    <t xml:space="preserve">月</t>
  </si>
  <si>
    <t xml:space="preserve">売上合計</t>
  </si>
  <si>
    <t xml:space="preserve">経費合計</t>
  </si>
  <si>
    <t xml:space="preserve">利益</t>
  </si>
  <si>
    <t xml:space="preserve">利益率</t>
  </si>
  <si>
    <t xml:space="preserve">入金済売上</t>
  </si>
  <si>
    <r>
      <rPr>
        <b val="true"/>
        <sz val="11"/>
        <rFont val="Arial"/>
        <family val="0"/>
        <charset val="1"/>
      </rPr>
      <t xml:space="preserve">7</t>
    </r>
    <r>
      <rPr>
        <b val="true"/>
        <sz val="11"/>
        <rFont val="Noto Sans CJK SC"/>
        <family val="2"/>
      </rPr>
      <t xml:space="preserve">月</t>
    </r>
  </si>
  <si>
    <r>
      <rPr>
        <b val="true"/>
        <sz val="11"/>
        <rFont val="Arial"/>
        <family val="0"/>
        <charset val="1"/>
      </rPr>
      <t xml:space="preserve">8</t>
    </r>
    <r>
      <rPr>
        <b val="true"/>
        <sz val="11"/>
        <rFont val="Noto Sans CJK SC"/>
        <family val="2"/>
      </rPr>
      <t xml:space="preserve">月</t>
    </r>
  </si>
  <si>
    <r>
      <rPr>
        <b val="true"/>
        <sz val="11"/>
        <rFont val="Arial"/>
        <family val="0"/>
        <charset val="1"/>
      </rPr>
      <t xml:space="preserve">9</t>
    </r>
    <r>
      <rPr>
        <b val="true"/>
        <sz val="11"/>
        <rFont val="Noto Sans CJK SC"/>
        <family val="2"/>
      </rPr>
      <t xml:space="preserve">月</t>
    </r>
  </si>
  <si>
    <r>
      <rPr>
        <b val="true"/>
        <sz val="11"/>
        <rFont val="Arial"/>
        <family val="0"/>
        <charset val="1"/>
      </rPr>
      <t xml:space="preserve">10</t>
    </r>
    <r>
      <rPr>
        <b val="true"/>
        <sz val="11"/>
        <rFont val="Noto Sans CJK SC"/>
        <family val="2"/>
      </rPr>
      <t xml:space="preserve">月</t>
    </r>
  </si>
  <si>
    <r>
      <rPr>
        <b val="true"/>
        <sz val="11"/>
        <rFont val="Arial"/>
        <family val="0"/>
        <charset val="1"/>
      </rPr>
      <t xml:space="preserve">11</t>
    </r>
    <r>
      <rPr>
        <b val="true"/>
        <sz val="11"/>
        <rFont val="Noto Sans CJK SC"/>
        <family val="2"/>
      </rPr>
      <t xml:space="preserve">月</t>
    </r>
  </si>
  <si>
    <r>
      <rPr>
        <b val="true"/>
        <sz val="11"/>
        <rFont val="Arial"/>
        <family val="0"/>
        <charset val="1"/>
      </rPr>
      <t xml:space="preserve">12</t>
    </r>
    <r>
      <rPr>
        <b val="true"/>
        <sz val="11"/>
        <rFont val="Noto Sans CJK SC"/>
        <family val="2"/>
      </rPr>
      <t xml:space="preserve">月</t>
    </r>
  </si>
  <si>
    <t xml:space="preserve">合計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</si>
</sst>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#,##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Noto Sans CJK SC"/>
      <family val="2"/>
    </font>
    <font>
      <sz val="11"/>
      <name val="Arial"/>
      <family val="0"/>
      <charset val="1"/>
    </font>
    <font>
      <sz val="11"/>
      <name val="Noto Sans CJK SC"/>
      <family val="2"/>
    </font>
    <font>
      <b val="true"/>
      <sz val="14"/>
      <color rgb="FF2F5496"/>
      <name val="Noto Sans CJK SC"/>
      <family val="2"/>
    </font>
    <font>
      <b val="true"/>
      <sz val="14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666699"/>
      </patternFill>
    </fill>
    <fill>
      <patternFill patternType="solid">
        <fgColor rgb="FFF2F2F2"/>
        <bgColor rgb="FFFFFFFF"/>
      </patternFill>
    </fill>
    <fill>
      <patternFill patternType="solid">
        <fgColor rgb="FFD6E4F0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8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5" min="5" style="0" width="1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2" t="n">
        <v>45843</v>
      </c>
      <c r="B2" s="3" t="s">
        <v>5</v>
      </c>
      <c r="C2" s="3" t="s">
        <v>6</v>
      </c>
      <c r="D2" s="4" t="n">
        <v>550000</v>
      </c>
      <c r="E2" s="3" t="s">
        <v>7</v>
      </c>
    </row>
    <row r="3" customFormat="false" ht="17.15" hidden="false" customHeight="false" outlineLevel="0" collapsed="false">
      <c r="A3" s="5" t="n">
        <v>45856</v>
      </c>
      <c r="B3" s="6" t="s">
        <v>8</v>
      </c>
      <c r="C3" s="7" t="s">
        <v>9</v>
      </c>
      <c r="D3" s="8" t="n">
        <v>280000</v>
      </c>
      <c r="E3" s="6" t="s">
        <v>7</v>
      </c>
    </row>
    <row r="4" customFormat="false" ht="17.15" hidden="false" customHeight="false" outlineLevel="0" collapsed="false">
      <c r="A4" s="2" t="n">
        <v>45872</v>
      </c>
      <c r="B4" s="3" t="s">
        <v>5</v>
      </c>
      <c r="C4" s="3" t="s">
        <v>10</v>
      </c>
      <c r="D4" s="4" t="n">
        <v>50000</v>
      </c>
      <c r="E4" s="3" t="s">
        <v>7</v>
      </c>
    </row>
    <row r="5" customFormat="false" ht="17.15" hidden="false" customHeight="false" outlineLevel="0" collapsed="false">
      <c r="A5" s="5" t="n">
        <v>45881</v>
      </c>
      <c r="B5" s="7" t="s">
        <v>11</v>
      </c>
      <c r="C5" s="6" t="s">
        <v>12</v>
      </c>
      <c r="D5" s="8" t="n">
        <v>180000</v>
      </c>
      <c r="E5" s="6" t="s">
        <v>7</v>
      </c>
    </row>
    <row r="6" customFormat="false" ht="15" hidden="false" customHeight="false" outlineLevel="0" collapsed="false">
      <c r="A6" s="2" t="n">
        <v>45894</v>
      </c>
      <c r="B6" s="3" t="s">
        <v>13</v>
      </c>
      <c r="C6" s="3" t="s">
        <v>14</v>
      </c>
      <c r="D6" s="4" t="n">
        <v>150000</v>
      </c>
      <c r="E6" s="3" t="s">
        <v>7</v>
      </c>
    </row>
    <row r="7" customFormat="false" ht="17.15" hidden="false" customHeight="false" outlineLevel="0" collapsed="false">
      <c r="A7" s="5" t="n">
        <v>45901</v>
      </c>
      <c r="B7" s="6" t="s">
        <v>5</v>
      </c>
      <c r="C7" s="6" t="s">
        <v>15</v>
      </c>
      <c r="D7" s="8" t="n">
        <v>50000</v>
      </c>
      <c r="E7" s="6" t="s">
        <v>7</v>
      </c>
    </row>
    <row r="8" customFormat="false" ht="17.15" hidden="false" customHeight="false" outlineLevel="0" collapsed="false">
      <c r="A8" s="2" t="n">
        <v>45910</v>
      </c>
      <c r="B8" s="3" t="s">
        <v>16</v>
      </c>
      <c r="C8" s="9" t="s">
        <v>17</v>
      </c>
      <c r="D8" s="4" t="n">
        <v>800000</v>
      </c>
      <c r="E8" s="3" t="s">
        <v>7</v>
      </c>
    </row>
    <row r="9" customFormat="false" ht="17.15" hidden="false" customHeight="false" outlineLevel="0" collapsed="false">
      <c r="A9" s="5" t="n">
        <v>45920</v>
      </c>
      <c r="B9" s="6" t="s">
        <v>8</v>
      </c>
      <c r="C9" s="7" t="s">
        <v>18</v>
      </c>
      <c r="D9" s="8" t="n">
        <v>320000</v>
      </c>
      <c r="E9" s="6" t="s">
        <v>19</v>
      </c>
    </row>
    <row r="10" customFormat="false" ht="17.15" hidden="false" customHeight="false" outlineLevel="0" collapsed="false">
      <c r="A10" s="2" t="n">
        <v>45932</v>
      </c>
      <c r="B10" s="3" t="s">
        <v>5</v>
      </c>
      <c r="C10" s="3" t="s">
        <v>20</v>
      </c>
      <c r="D10" s="4" t="n">
        <v>50000</v>
      </c>
      <c r="E10" s="3" t="s">
        <v>7</v>
      </c>
    </row>
    <row r="11" customFormat="false" ht="15" hidden="false" customHeight="false" outlineLevel="0" collapsed="false">
      <c r="A11" s="5" t="n">
        <v>45945</v>
      </c>
      <c r="B11" s="6" t="s">
        <v>21</v>
      </c>
      <c r="C11" s="6" t="s">
        <v>22</v>
      </c>
      <c r="D11" s="8" t="n">
        <v>120000</v>
      </c>
      <c r="E11" s="6" t="s">
        <v>7</v>
      </c>
    </row>
    <row r="12" customFormat="false" ht="17.15" hidden="false" customHeight="false" outlineLevel="0" collapsed="false">
      <c r="A12" s="2" t="n">
        <v>45962</v>
      </c>
      <c r="B12" s="3" t="s">
        <v>5</v>
      </c>
      <c r="C12" s="3" t="s">
        <v>23</v>
      </c>
      <c r="D12" s="4" t="n">
        <v>50000</v>
      </c>
      <c r="E12" s="3" t="s">
        <v>19</v>
      </c>
    </row>
    <row r="13" customFormat="false" ht="17.15" hidden="false" customHeight="false" outlineLevel="0" collapsed="false">
      <c r="A13" s="5" t="n">
        <v>45969</v>
      </c>
      <c r="B13" s="6" t="s">
        <v>16</v>
      </c>
      <c r="C13" s="7" t="s">
        <v>24</v>
      </c>
      <c r="D13" s="8" t="n">
        <v>450000</v>
      </c>
      <c r="E13" s="6" t="s">
        <v>19</v>
      </c>
    </row>
    <row r="14" customFormat="false" ht="17.15" hidden="false" customHeight="false" outlineLevel="0" collapsed="false">
      <c r="A14" s="2" t="n">
        <v>45992</v>
      </c>
      <c r="B14" s="3" t="s">
        <v>5</v>
      </c>
      <c r="C14" s="3" t="s">
        <v>25</v>
      </c>
      <c r="D14" s="4" t="n">
        <v>50000</v>
      </c>
      <c r="E14" s="3" t="s">
        <v>26</v>
      </c>
    </row>
    <row r="15" customFormat="false" ht="17.15" hidden="false" customHeight="false" outlineLevel="0" collapsed="false">
      <c r="A15" s="5" t="n">
        <v>46001</v>
      </c>
      <c r="B15" s="6" t="s">
        <v>8</v>
      </c>
      <c r="C15" s="7" t="s">
        <v>27</v>
      </c>
      <c r="D15" s="8" t="n">
        <v>350000</v>
      </c>
      <c r="E15" s="6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A1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2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20"/>
  </cols>
  <sheetData>
    <row r="1" customFormat="false" ht="15" hidden="false" customHeight="false" outlineLevel="0" collapsed="false">
      <c r="A1" s="1" t="s">
        <v>0</v>
      </c>
      <c r="B1" s="1" t="s">
        <v>28</v>
      </c>
      <c r="C1" s="1" t="s">
        <v>29</v>
      </c>
      <c r="D1" s="1" t="s">
        <v>3</v>
      </c>
      <c r="E1" s="1" t="s">
        <v>30</v>
      </c>
    </row>
    <row r="2" customFormat="false" ht="15" hidden="false" customHeight="false" outlineLevel="0" collapsed="false">
      <c r="A2" s="2" t="n">
        <v>45839</v>
      </c>
      <c r="B2" s="9" t="s">
        <v>31</v>
      </c>
      <c r="C2" s="3" t="s">
        <v>32</v>
      </c>
      <c r="D2" s="4" t="n">
        <v>7780</v>
      </c>
      <c r="E2" s="3" t="s">
        <v>33</v>
      </c>
    </row>
    <row r="3" customFormat="false" ht="15" hidden="false" customHeight="false" outlineLevel="0" collapsed="false">
      <c r="A3" s="5" t="n">
        <v>45839</v>
      </c>
      <c r="B3" s="6" t="s">
        <v>34</v>
      </c>
      <c r="C3" s="6" t="s">
        <v>35</v>
      </c>
      <c r="D3" s="8" t="n">
        <v>1650</v>
      </c>
      <c r="E3" s="7"/>
    </row>
    <row r="4" customFormat="false" ht="17.15" hidden="false" customHeight="false" outlineLevel="0" collapsed="false">
      <c r="A4" s="2" t="n">
        <v>45843</v>
      </c>
      <c r="B4" s="3" t="s">
        <v>36</v>
      </c>
      <c r="C4" s="3" t="s">
        <v>37</v>
      </c>
      <c r="D4" s="4" t="n">
        <v>80000</v>
      </c>
      <c r="E4" s="3" t="s">
        <v>38</v>
      </c>
    </row>
    <row r="5" customFormat="false" ht="15" hidden="false" customHeight="false" outlineLevel="0" collapsed="false">
      <c r="A5" s="5" t="n">
        <v>45853</v>
      </c>
      <c r="B5" s="6" t="s">
        <v>39</v>
      </c>
      <c r="C5" s="6" t="s">
        <v>40</v>
      </c>
      <c r="D5" s="8" t="n">
        <v>2400</v>
      </c>
      <c r="E5" s="6" t="s">
        <v>41</v>
      </c>
    </row>
    <row r="6" customFormat="false" ht="15" hidden="false" customHeight="false" outlineLevel="0" collapsed="false">
      <c r="A6" s="2" t="n">
        <v>45870</v>
      </c>
      <c r="B6" s="9" t="s">
        <v>31</v>
      </c>
      <c r="C6" s="3" t="s">
        <v>32</v>
      </c>
      <c r="D6" s="4" t="n">
        <v>7780</v>
      </c>
      <c r="E6" s="9"/>
    </row>
    <row r="7" customFormat="false" ht="15" hidden="false" customHeight="false" outlineLevel="0" collapsed="false">
      <c r="A7" s="5" t="n">
        <v>45870</v>
      </c>
      <c r="B7" s="6" t="s">
        <v>34</v>
      </c>
      <c r="C7" s="6" t="s">
        <v>35</v>
      </c>
      <c r="D7" s="8" t="n">
        <v>1650</v>
      </c>
      <c r="E7" s="7"/>
    </row>
    <row r="8" customFormat="false" ht="15" hidden="false" customHeight="false" outlineLevel="0" collapsed="false">
      <c r="A8" s="2" t="n">
        <v>45879</v>
      </c>
      <c r="B8" s="9" t="s">
        <v>42</v>
      </c>
      <c r="C8" s="3" t="s">
        <v>32</v>
      </c>
      <c r="D8" s="4" t="n">
        <v>1800</v>
      </c>
      <c r="E8" s="3" t="s">
        <v>43</v>
      </c>
    </row>
    <row r="9" customFormat="false" ht="17.15" hidden="false" customHeight="false" outlineLevel="0" collapsed="false">
      <c r="A9" s="5" t="n">
        <v>45889</v>
      </c>
      <c r="B9" s="6" t="s">
        <v>44</v>
      </c>
      <c r="C9" s="6" t="s">
        <v>45</v>
      </c>
      <c r="D9" s="8" t="n">
        <v>3200</v>
      </c>
      <c r="E9" s="7"/>
    </row>
    <row r="10" customFormat="false" ht="15" hidden="false" customHeight="false" outlineLevel="0" collapsed="false">
      <c r="A10" s="2" t="n">
        <v>45901</v>
      </c>
      <c r="B10" s="9" t="s">
        <v>31</v>
      </c>
      <c r="C10" s="3" t="s">
        <v>32</v>
      </c>
      <c r="D10" s="4" t="n">
        <v>7780</v>
      </c>
      <c r="E10" s="9"/>
    </row>
    <row r="11" customFormat="false" ht="15" hidden="false" customHeight="false" outlineLevel="0" collapsed="false">
      <c r="A11" s="5" t="n">
        <v>45901</v>
      </c>
      <c r="B11" s="6" t="s">
        <v>34</v>
      </c>
      <c r="C11" s="6" t="s">
        <v>35</v>
      </c>
      <c r="D11" s="8" t="n">
        <v>1650</v>
      </c>
      <c r="E11" s="7"/>
    </row>
    <row r="12" customFormat="false" ht="17.15" hidden="false" customHeight="false" outlineLevel="0" collapsed="false">
      <c r="A12" s="2" t="n">
        <v>45905</v>
      </c>
      <c r="B12" s="3" t="s">
        <v>46</v>
      </c>
      <c r="C12" s="3" t="s">
        <v>37</v>
      </c>
      <c r="D12" s="4" t="n">
        <v>150000</v>
      </c>
      <c r="E12" s="3" t="s">
        <v>47</v>
      </c>
    </row>
    <row r="13" customFormat="false" ht="17.15" hidden="false" customHeight="false" outlineLevel="0" collapsed="false">
      <c r="A13" s="5" t="n">
        <v>45912</v>
      </c>
      <c r="B13" s="6" t="s">
        <v>39</v>
      </c>
      <c r="C13" s="6" t="s">
        <v>40</v>
      </c>
      <c r="D13" s="8" t="n">
        <v>4800</v>
      </c>
      <c r="E13" s="7" t="s">
        <v>48</v>
      </c>
    </row>
    <row r="14" customFormat="false" ht="15" hidden="false" customHeight="false" outlineLevel="0" collapsed="false">
      <c r="A14" s="2" t="n">
        <v>45925</v>
      </c>
      <c r="B14" s="9" t="s">
        <v>42</v>
      </c>
      <c r="C14" s="3" t="s">
        <v>32</v>
      </c>
      <c r="D14" s="4" t="n">
        <v>1800</v>
      </c>
      <c r="E14" s="9"/>
    </row>
    <row r="15" customFormat="false" ht="15" hidden="false" customHeight="false" outlineLevel="0" collapsed="false">
      <c r="A15" s="5" t="n">
        <v>45931</v>
      </c>
      <c r="B15" s="7" t="s">
        <v>31</v>
      </c>
      <c r="C15" s="6" t="s">
        <v>32</v>
      </c>
      <c r="D15" s="8" t="n">
        <v>7780</v>
      </c>
      <c r="E15" s="7"/>
    </row>
    <row r="16" customFormat="false" ht="15" hidden="false" customHeight="false" outlineLevel="0" collapsed="false">
      <c r="A16" s="2" t="n">
        <v>45931</v>
      </c>
      <c r="B16" s="3" t="s">
        <v>34</v>
      </c>
      <c r="C16" s="3" t="s">
        <v>35</v>
      </c>
      <c r="D16" s="4" t="n">
        <v>1650</v>
      </c>
      <c r="E16" s="9"/>
    </row>
    <row r="17" customFormat="false" ht="17.15" hidden="false" customHeight="false" outlineLevel="0" collapsed="false">
      <c r="A17" s="5" t="n">
        <v>45938</v>
      </c>
      <c r="B17" s="6" t="s">
        <v>49</v>
      </c>
      <c r="C17" s="6" t="s">
        <v>37</v>
      </c>
      <c r="D17" s="8" t="n">
        <v>30000</v>
      </c>
      <c r="E17" s="6" t="s">
        <v>38</v>
      </c>
    </row>
    <row r="18" customFormat="false" ht="15" hidden="false" customHeight="false" outlineLevel="0" collapsed="false">
      <c r="A18" s="2" t="n">
        <v>45950</v>
      </c>
      <c r="B18" s="9" t="s">
        <v>42</v>
      </c>
      <c r="C18" s="3" t="s">
        <v>32</v>
      </c>
      <c r="D18" s="4" t="n">
        <v>1800</v>
      </c>
      <c r="E18" s="9"/>
    </row>
    <row r="19" customFormat="false" ht="15" hidden="false" customHeight="false" outlineLevel="0" collapsed="false">
      <c r="A19" s="5" t="n">
        <v>45962</v>
      </c>
      <c r="B19" s="7" t="s">
        <v>31</v>
      </c>
      <c r="C19" s="6" t="s">
        <v>32</v>
      </c>
      <c r="D19" s="8" t="n">
        <v>7780</v>
      </c>
      <c r="E19" s="7"/>
    </row>
    <row r="20" customFormat="false" ht="15" hidden="false" customHeight="false" outlineLevel="0" collapsed="false">
      <c r="A20" s="2" t="n">
        <v>45962</v>
      </c>
      <c r="B20" s="3" t="s">
        <v>34</v>
      </c>
      <c r="C20" s="3" t="s">
        <v>35</v>
      </c>
      <c r="D20" s="4" t="n">
        <v>1650</v>
      </c>
      <c r="E20" s="9"/>
    </row>
    <row r="21" customFormat="false" ht="15" hidden="false" customHeight="false" outlineLevel="0" collapsed="false">
      <c r="A21" s="5" t="n">
        <v>45971</v>
      </c>
      <c r="B21" s="6" t="s">
        <v>39</v>
      </c>
      <c r="C21" s="6" t="s">
        <v>40</v>
      </c>
      <c r="D21" s="8" t="n">
        <v>3600</v>
      </c>
      <c r="E21" s="7"/>
    </row>
    <row r="22" customFormat="false" ht="15" hidden="false" customHeight="false" outlineLevel="0" collapsed="false">
      <c r="A22" s="2" t="n">
        <v>45976</v>
      </c>
      <c r="B22" s="9" t="s">
        <v>42</v>
      </c>
      <c r="C22" s="3" t="s">
        <v>32</v>
      </c>
      <c r="D22" s="4" t="n">
        <v>1800</v>
      </c>
      <c r="E22" s="9"/>
    </row>
    <row r="23" customFormat="false" ht="17.15" hidden="false" customHeight="false" outlineLevel="0" collapsed="false">
      <c r="A23" s="5" t="n">
        <v>45981</v>
      </c>
      <c r="B23" s="6" t="s">
        <v>50</v>
      </c>
      <c r="C23" s="6" t="s">
        <v>45</v>
      </c>
      <c r="D23" s="8" t="n">
        <v>5000</v>
      </c>
      <c r="E23" s="7" t="s">
        <v>51</v>
      </c>
    </row>
    <row r="24" customFormat="false" ht="15" hidden="false" customHeight="false" outlineLevel="0" collapsed="false">
      <c r="A24" s="2" t="n">
        <v>45992</v>
      </c>
      <c r="B24" s="9" t="s">
        <v>31</v>
      </c>
      <c r="C24" s="3" t="s">
        <v>32</v>
      </c>
      <c r="D24" s="4" t="n">
        <v>7780</v>
      </c>
      <c r="E24" s="9"/>
    </row>
    <row r="25" customFormat="false" ht="15" hidden="false" customHeight="false" outlineLevel="0" collapsed="false">
      <c r="A25" s="5" t="n">
        <v>45992</v>
      </c>
      <c r="B25" s="6" t="s">
        <v>34</v>
      </c>
      <c r="C25" s="6" t="s">
        <v>35</v>
      </c>
      <c r="D25" s="8" t="n">
        <v>1650</v>
      </c>
      <c r="E25" s="7"/>
    </row>
    <row r="26" customFormat="false" ht="17.15" hidden="false" customHeight="false" outlineLevel="0" collapsed="false">
      <c r="A26" s="2" t="n">
        <v>45996</v>
      </c>
      <c r="B26" s="3" t="s">
        <v>52</v>
      </c>
      <c r="C26" s="3" t="s">
        <v>37</v>
      </c>
      <c r="D26" s="4" t="n">
        <v>60000</v>
      </c>
      <c r="E26" s="3" t="s">
        <v>38</v>
      </c>
    </row>
    <row r="27" customFormat="false" ht="15" hidden="false" customHeight="false" outlineLevel="0" collapsed="false">
      <c r="A27" s="5" t="n">
        <v>46006</v>
      </c>
      <c r="B27" s="7" t="s">
        <v>42</v>
      </c>
      <c r="C27" s="6" t="s">
        <v>32</v>
      </c>
      <c r="D27" s="8" t="n">
        <v>1800</v>
      </c>
      <c r="E27" s="7"/>
    </row>
    <row r="28" customFormat="false" ht="15" hidden="false" customHeight="false" outlineLevel="0" collapsed="false">
      <c r="A28" s="2" t="n">
        <v>46011</v>
      </c>
      <c r="B28" s="3" t="s">
        <v>53</v>
      </c>
      <c r="C28" s="3" t="s">
        <v>54</v>
      </c>
      <c r="D28" s="4" t="n">
        <v>33000</v>
      </c>
      <c r="E28" s="3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8F00"/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4" min="2" style="0" width="16"/>
    <col collapsed="false" customWidth="true" hidden="false" outlineLevel="0" max="5" min="5" style="0" width="12"/>
    <col collapsed="false" customWidth="true" hidden="false" outlineLevel="0" max="6" min="6" style="0" width="16"/>
  </cols>
  <sheetData>
    <row r="1" customFormat="false" ht="34.5" hidden="false" customHeight="true" outlineLevel="0" collapsed="false">
      <c r="A1" s="10" t="s">
        <v>56</v>
      </c>
      <c r="B1" s="10"/>
      <c r="C1" s="10"/>
      <c r="D1" s="10"/>
      <c r="E1" s="10"/>
      <c r="F1" s="10"/>
    </row>
    <row r="3" customFormat="false" ht="15" hidden="false" customHeight="false" outlineLevel="0" collapsed="false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</row>
    <row r="4" customFormat="false" ht="17.15" hidden="false" customHeight="false" outlineLevel="0" collapsed="false">
      <c r="A4" s="11" t="s">
        <v>63</v>
      </c>
      <c r="B4" s="12" t="n">
        <f aca="false">SUMPRODUCT((MONTH(売上一覧!A2:A15)=7)*(売上一覧!D2:D15))</f>
        <v>830000</v>
      </c>
      <c r="C4" s="12" t="n">
        <f aca="false">SUMPRODUCT((MONTH(経費一覧!A2:A28)=7)*(経費一覧!D2:D28))</f>
        <v>91830</v>
      </c>
      <c r="D4" s="12" t="n">
        <f aca="false">B4-C4</f>
        <v>738170</v>
      </c>
      <c r="E4" s="13" t="n">
        <f aca="false">D4/B4</f>
        <v>0.889361445783133</v>
      </c>
      <c r="F4" s="12" t="n">
        <f aca="false">SUMPRODUCT((MONTH(売上一覧!A2:A15)=7)*(売上一覧!E2:E15="入金済")*(売上一覧!D2:D15))</f>
        <v>830000</v>
      </c>
    </row>
    <row r="5" customFormat="false" ht="17.15" hidden="false" customHeight="false" outlineLevel="0" collapsed="false">
      <c r="A5" s="11" t="s">
        <v>64</v>
      </c>
      <c r="B5" s="12" t="n">
        <f aca="false">SUMPRODUCT((MONTH(売上一覧!A2:A15)=8)*(売上一覧!D2:D15))</f>
        <v>380000</v>
      </c>
      <c r="C5" s="12" t="n">
        <f aca="false">SUMPRODUCT((MONTH(経費一覧!A2:A28)=8)*(経費一覧!D2:D28))</f>
        <v>14430</v>
      </c>
      <c r="D5" s="12" t="n">
        <f aca="false">B5-C5</f>
        <v>365570</v>
      </c>
      <c r="E5" s="13" t="n">
        <f aca="false">D5/B5</f>
        <v>0.962026315789474</v>
      </c>
      <c r="F5" s="12" t="n">
        <f aca="false">SUMPRODUCT((MONTH(売上一覧!A2:A15)=8)*(売上一覧!E2:E15="入金済")*(売上一覧!D2:D15))</f>
        <v>380000</v>
      </c>
    </row>
    <row r="6" customFormat="false" ht="17.15" hidden="false" customHeight="false" outlineLevel="0" collapsed="false">
      <c r="A6" s="11" t="s">
        <v>65</v>
      </c>
      <c r="B6" s="12" t="n">
        <f aca="false">SUMPRODUCT((MONTH(売上一覧!A2:A15)=9)*(売上一覧!D2:D15))</f>
        <v>1170000</v>
      </c>
      <c r="C6" s="12" t="n">
        <f aca="false">SUMPRODUCT((MONTH(経費一覧!A2:A28)=9)*(経費一覧!D2:D28))</f>
        <v>166030</v>
      </c>
      <c r="D6" s="12" t="n">
        <f aca="false">B6-C6</f>
        <v>1003970</v>
      </c>
      <c r="E6" s="13" t="n">
        <f aca="false">D6/B6</f>
        <v>0.858094017094017</v>
      </c>
      <c r="F6" s="12" t="n">
        <f aca="false">SUMPRODUCT((MONTH(売上一覧!A2:A15)=9)*(売上一覧!E2:E15="入金済")*(売上一覧!D2:D15))</f>
        <v>850000</v>
      </c>
    </row>
    <row r="7" customFormat="false" ht="17.15" hidden="false" customHeight="false" outlineLevel="0" collapsed="false">
      <c r="A7" s="11" t="s">
        <v>66</v>
      </c>
      <c r="B7" s="12" t="n">
        <f aca="false">SUMPRODUCT((MONTH(売上一覧!A2:A15)=10)*(売上一覧!D2:D15))</f>
        <v>170000</v>
      </c>
      <c r="C7" s="12" t="n">
        <f aca="false">SUMPRODUCT((MONTH(経費一覧!A2:A28)=10)*(経費一覧!D2:D28))</f>
        <v>41230</v>
      </c>
      <c r="D7" s="12" t="n">
        <f aca="false">B7-C7</f>
        <v>128770</v>
      </c>
      <c r="E7" s="13" t="e">
        <f aca="false">D7/G7</f>
        <v>#DIV/0!</v>
      </c>
      <c r="F7" s="12" t="n">
        <f aca="false">SUMPRODUCT((MONTH(売上一覧!A2:A15)=10)*(売上一覧!E2:E15="入金済")*(売上一覧!D2:D15))</f>
        <v>170000</v>
      </c>
    </row>
    <row r="8" customFormat="false" ht="17.15" hidden="false" customHeight="false" outlineLevel="0" collapsed="false">
      <c r="A8" s="11" t="s">
        <v>67</v>
      </c>
      <c r="B8" s="12" t="n">
        <f aca="false">SUMPRODUCT((MONTH(売上一覧!A2:A15)=11)*(売上一覧!D2:D15))</f>
        <v>500000</v>
      </c>
      <c r="C8" s="12" t="n">
        <f aca="false">SUMPRODUCT((MONTH(経費一覧!A2:A28)=11)*(経費一覧!D2:D28))</f>
        <v>19830</v>
      </c>
      <c r="D8" s="12" t="n">
        <f aca="false">B8-C8</f>
        <v>480170</v>
      </c>
      <c r="E8" s="13" t="n">
        <f aca="false">D8/B8</f>
        <v>0.96034</v>
      </c>
      <c r="F8" s="12" t="n">
        <f aca="false">SUMPRODUCT((MONTH(売上一覧!A2:A15)=11)*(売上一覧!E2:E15="入金済")*(売上一覧!D2:D15))</f>
        <v>0</v>
      </c>
    </row>
    <row r="9" customFormat="false" ht="17.15" hidden="false" customHeight="false" outlineLevel="0" collapsed="false">
      <c r="A9" s="11" t="s">
        <v>68</v>
      </c>
      <c r="B9" s="12" t="n">
        <f aca="false">SUMPRODUCT((MONTH(売上一覧!A2:A10)=12)*(売上一覧!D2:D15))</f>
        <v>0</v>
      </c>
      <c r="C9" s="12" t="n">
        <f aca="false">SUMPRODUCT((MONTH(経費一覧!A2:A28)=12)*(経費一覧!D2:D28))</f>
        <v>104230</v>
      </c>
      <c r="D9" s="12" t="n">
        <f aca="false">B9-C9</f>
        <v>-104230</v>
      </c>
      <c r="E9" s="13" t="e">
        <f aca="false">D9/B9</f>
        <v>#DIV/0!</v>
      </c>
      <c r="F9" s="12" t="n">
        <f aca="false">SUMPRODUCT((MONTH(売上一覧!A2:A15)=12)*(売上一覧!E2:E15="入金済")*(売上一覧!D2:D15))</f>
        <v>0</v>
      </c>
    </row>
    <row r="10" customFormat="false" ht="15" hidden="false" customHeight="false" outlineLevel="0" collapsed="false">
      <c r="A10" s="14" t="s">
        <v>69</v>
      </c>
      <c r="B10" s="15" t="n">
        <f aca="false">SUM(B4:B9)</f>
        <v>3050000</v>
      </c>
      <c r="C10" s="15" t="n">
        <f aca="false">SUM(C4:C9)</f>
        <v>437580</v>
      </c>
      <c r="D10" s="15" t="n">
        <f aca="false">SUM(D4:D9)</f>
        <v>2612420</v>
      </c>
      <c r="E10" s="16" t="n">
        <f aca="false">D10/B10</f>
        <v>0.856531147540984</v>
      </c>
      <c r="F10" s="15" t="n">
        <f aca="false">SUM(F4:F9)</f>
        <v>2230000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2026-02-22T06:16:06Z</dcterms:created>
  <dc:creator>openpyxl</dc:creator>
  <dc:description/>
  <dc:language>en-US</dc:language>
  <cp:lastModifiedBy/>
  <dcterms:modified xsi:type="dcterms:W3CDTF">2026-02-22T06:16:06Z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