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入力" sheetId="1" state="visible" r:id="rId3"/>
    <sheet name="月別集計" sheetId="2" state="visible" r:id="rId4"/>
    <sheet name="カテゴリ別集計" sheetId="3" state="visible" r:id="rId5"/>
    <sheet name="年間サマリー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<sst xmlns="http://schemas.openxmlformats.org/spreadsheetml/2006/main" count="79" uniqueCount="57">
  <si>
    <t xml:space="preserve">日付</t>
  </si>
  <si>
    <t xml:space="preserve">種別</t>
  </si>
  <si>
    <t xml:space="preserve">カテゴリ</t>
  </si>
  <si>
    <t xml:space="preserve">取引先・内容</t>
  </si>
  <si>
    <t xml:space="preserve">金額</t>
  </si>
  <si>
    <t xml:space="preserve">収入</t>
  </si>
  <si>
    <t xml:space="preserve">売上（本業）</t>
  </si>
  <si>
    <r>
      <rPr>
        <sz val="11"/>
        <color theme="1"/>
        <rFont val="Calibri"/>
        <family val="2"/>
        <charset val="1"/>
      </rPr>
      <t xml:space="preserve">A</t>
    </r>
    <r>
      <rPr>
        <sz val="11"/>
        <color theme="1"/>
        <rFont val="Noto Sans CJK SC"/>
        <family val="2"/>
      </rPr>
      <t xml:space="preserve">社</t>
    </r>
    <r>
      <rPr>
        <sz val="11"/>
        <color theme="1"/>
        <rFont val="Calibri"/>
        <family val="2"/>
        <charset val="1"/>
      </rPr>
      <t xml:space="preserve">Web</t>
    </r>
    <r>
      <rPr>
        <sz val="11"/>
        <color theme="1"/>
        <rFont val="Noto Sans CJK SC"/>
        <family val="2"/>
      </rPr>
      <t xml:space="preserve">サイト制作</t>
    </r>
  </si>
  <si>
    <t xml:space="preserve">支出</t>
  </si>
  <si>
    <t xml:space="preserve">通信費</t>
  </si>
  <si>
    <t xml:space="preserve">レンタルサーバー月額</t>
  </si>
  <si>
    <t xml:space="preserve">交通費</t>
  </si>
  <si>
    <t xml:space="preserve">クライアント訪問（電車代）</t>
  </si>
  <si>
    <t xml:space="preserve">売上（副業・単発）</t>
  </si>
  <si>
    <t xml:space="preserve">バナーデザイン制作</t>
  </si>
  <si>
    <t xml:space="preserve">消耗品費</t>
  </si>
  <si>
    <t xml:space="preserve">コピー用紙・文房具</t>
  </si>
  <si>
    <t xml:space="preserve">外注費</t>
  </si>
  <si>
    <t xml:space="preserve">イラスト外注</t>
  </si>
  <si>
    <r>
      <rPr>
        <sz val="11"/>
        <color theme="1"/>
        <rFont val="Calibri"/>
        <family val="2"/>
        <charset val="1"/>
      </rPr>
      <t xml:space="preserve">B</t>
    </r>
    <r>
      <rPr>
        <sz val="11"/>
        <color theme="1"/>
        <rFont val="Noto Sans CJK SC"/>
        <family val="2"/>
      </rPr>
      <t xml:space="preserve">社システム開発</t>
    </r>
  </si>
  <si>
    <t xml:space="preserve">接待交際費</t>
  </si>
  <si>
    <t xml:space="preserve">クライアント会食</t>
  </si>
  <si>
    <t xml:space="preserve">インターネット回線</t>
  </si>
  <si>
    <r>
      <rPr>
        <sz val="11"/>
        <color theme="1"/>
        <rFont val="Calibri"/>
        <family val="2"/>
        <charset val="1"/>
      </rPr>
      <t xml:space="preserve">C</t>
    </r>
    <r>
      <rPr>
        <sz val="11"/>
        <color theme="1"/>
        <rFont val="Noto Sans CJK SC"/>
        <family val="2"/>
      </rPr>
      <t xml:space="preserve">社コンサルティング</t>
    </r>
  </si>
  <si>
    <t xml:space="preserve">年月</t>
  </si>
  <si>
    <t xml:space="preserve">収入合計</t>
  </si>
  <si>
    <t xml:space="preserve">支出合計</t>
  </si>
  <si>
    <t xml:space="preserve">利益</t>
  </si>
  <si>
    <t xml:space="preserve">2025/01</t>
  </si>
  <si>
    <t xml:space="preserve">2025/03</t>
  </si>
  <si>
    <t xml:space="preserve">2025/04</t>
  </si>
  <si>
    <t xml:space="preserve">2025/05</t>
  </si>
  <si>
    <t xml:space="preserve">2025/06</t>
  </si>
  <si>
    <t xml:space="preserve">2025/07</t>
  </si>
  <si>
    <t xml:space="preserve">2025/08</t>
  </si>
  <si>
    <t xml:space="preserve">2025/09</t>
  </si>
  <si>
    <t xml:space="preserve">2025/10</t>
  </si>
  <si>
    <t xml:space="preserve">2025/11</t>
  </si>
  <si>
    <t xml:space="preserve">年間支出額</t>
  </si>
  <si>
    <t xml:space="preserve">構成比</t>
  </si>
  <si>
    <t xml:space="preserve">その他経費</t>
  </si>
  <si>
    <t xml:space="preserve">合計</t>
  </si>
  <si>
    <t xml:space="preserve">月</t>
  </si>
  <si>
    <t xml:space="preserve">累計利益</t>
  </si>
  <si>
    <r>
      <rPr>
        <sz val="11"/>
        <color theme="1"/>
        <rFont val="Calibri"/>
        <family val="2"/>
        <charset val="1"/>
      </rPr>
      <t xml:space="preserve">1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</si>
  <si>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2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</si>
  <si>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3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</si>
  <si>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4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</si>
  <si>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5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</si>
  <si>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6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</si>
  <si>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7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</si>
  <si>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8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</si>
  <si>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9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</si>
  <si>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10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</si>
  <si>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11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</si>
  <si>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12</t>
    </r>
    <r>
      <rPr>
        <sz val="11"/>
        <color theme="1"/>
        <rFont val="Noto Sans CJK SC"/>
        <family val="2"/>
      </rPr>
      <t xml:space="preserve">月</t>
    </r>
  </si>
  <si>
    <t xml:space="preserve">年間合計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</si>
</sst>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/mm/dd"/>
    <numFmt numFmtId="166" formatCode="#,##0"/>
    <numFmt numFmtId="167" formatCode="0.0%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Noto Sans CJK SC"/>
      <family val="2"/>
    </font>
    <font>
      <sz val="11"/>
      <color theme="1"/>
      <name val="Noto Sans CJK SC"/>
      <family val="2"/>
    </font>
    <font>
      <b val="true"/>
      <sz val="11"/>
      <name val="Noto Sans CJK SC"/>
      <family val="2"/>
    </font>
    <font>
      <b val="true"/>
      <sz val="11"/>
      <name val="Cambria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4472C4"/>
        <bgColor rgb="FF666699"/>
      </patternFill>
    </fill>
    <fill>
      <patternFill patternType="solid">
        <fgColor rgb="FFE7E6E6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0"/>
    <col collapsed="false" customWidth="true" hidden="false" outlineLevel="0" max="3" min="3" style="0" width="20"/>
    <col collapsed="false" customWidth="true" hidden="false" outlineLevel="0" max="4" min="4" style="0" width="30"/>
    <col collapsed="false" customWidth="true" hidden="false" outlineLevel="0" max="5" min="5" style="0" width="12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7.15" hidden="false" customHeight="false" outlineLevel="0" collapsed="false">
      <c r="A2" s="2" t="n">
        <v>45662</v>
      </c>
      <c r="B2" s="3" t="s">
        <v>5</v>
      </c>
      <c r="C2" s="3" t="s">
        <v>6</v>
      </c>
      <c r="D2" s="4" t="s">
        <v>7</v>
      </c>
      <c r="E2" s="5" t="n">
        <v>500000</v>
      </c>
    </row>
    <row r="3" customFormat="false" ht="15" hidden="false" customHeight="false" outlineLevel="0" collapsed="false">
      <c r="A3" s="2" t="n">
        <v>45667</v>
      </c>
      <c r="B3" s="3" t="s">
        <v>8</v>
      </c>
      <c r="C3" s="3" t="s">
        <v>9</v>
      </c>
      <c r="D3" s="6" t="s">
        <v>10</v>
      </c>
      <c r="E3" s="5" t="n">
        <v>3000</v>
      </c>
    </row>
    <row r="4" customFormat="false" ht="15" hidden="false" customHeight="false" outlineLevel="0" collapsed="false">
      <c r="A4" s="2" t="n">
        <v>45669</v>
      </c>
      <c r="B4" s="3" t="s">
        <v>8</v>
      </c>
      <c r="C4" s="3" t="s">
        <v>11</v>
      </c>
      <c r="D4" s="6" t="s">
        <v>12</v>
      </c>
      <c r="E4" s="5" t="n">
        <v>1500</v>
      </c>
    </row>
    <row r="5" customFormat="false" ht="15" hidden="false" customHeight="false" outlineLevel="0" collapsed="false">
      <c r="A5" s="2" t="n">
        <v>45672</v>
      </c>
      <c r="B5" s="3" t="s">
        <v>5</v>
      </c>
      <c r="C5" s="3" t="s">
        <v>13</v>
      </c>
      <c r="D5" s="6" t="s">
        <v>14</v>
      </c>
      <c r="E5" s="5" t="n">
        <v>30000</v>
      </c>
    </row>
    <row r="6" customFormat="false" ht="15" hidden="false" customHeight="false" outlineLevel="0" collapsed="false">
      <c r="A6" s="2" t="n">
        <v>45675</v>
      </c>
      <c r="B6" s="3" t="s">
        <v>8</v>
      </c>
      <c r="C6" s="3" t="s">
        <v>15</v>
      </c>
      <c r="D6" s="6" t="s">
        <v>16</v>
      </c>
      <c r="E6" s="5" t="n">
        <v>2500</v>
      </c>
    </row>
    <row r="7" customFormat="false" ht="15" hidden="false" customHeight="false" outlineLevel="0" collapsed="false">
      <c r="A7" s="2" t="n">
        <v>45677</v>
      </c>
      <c r="B7" s="3" t="s">
        <v>8</v>
      </c>
      <c r="C7" s="3" t="s">
        <v>17</v>
      </c>
      <c r="D7" s="6" t="s">
        <v>18</v>
      </c>
      <c r="E7" s="5" t="n">
        <v>15000</v>
      </c>
    </row>
    <row r="8" customFormat="false" ht="17.15" hidden="false" customHeight="false" outlineLevel="0" collapsed="false">
      <c r="A8" s="2" t="n">
        <v>45682</v>
      </c>
      <c r="B8" s="3" t="s">
        <v>5</v>
      </c>
      <c r="C8" s="3" t="s">
        <v>6</v>
      </c>
      <c r="D8" s="4" t="s">
        <v>19</v>
      </c>
      <c r="E8" s="5" t="n">
        <v>800000</v>
      </c>
    </row>
    <row r="9" customFormat="false" ht="15" hidden="false" customHeight="false" outlineLevel="0" collapsed="false">
      <c r="A9" s="2" t="n">
        <v>45685</v>
      </c>
      <c r="B9" s="3" t="s">
        <v>8</v>
      </c>
      <c r="C9" s="3" t="s">
        <v>20</v>
      </c>
      <c r="D9" s="6" t="s">
        <v>21</v>
      </c>
      <c r="E9" s="5" t="n">
        <v>8000</v>
      </c>
    </row>
    <row r="10" customFormat="false" ht="15" hidden="false" customHeight="false" outlineLevel="0" collapsed="false">
      <c r="A10" s="2" t="n">
        <v>45691</v>
      </c>
      <c r="B10" s="3" t="s">
        <v>8</v>
      </c>
      <c r="C10" s="3" t="s">
        <v>9</v>
      </c>
      <c r="D10" s="6" t="s">
        <v>22</v>
      </c>
      <c r="E10" s="5" t="n">
        <v>5000</v>
      </c>
    </row>
    <row r="11" customFormat="false" ht="17.15" hidden="false" customHeight="false" outlineLevel="0" collapsed="false">
      <c r="A11" s="2" t="n">
        <v>45693</v>
      </c>
      <c r="B11" s="3" t="s">
        <v>5</v>
      </c>
      <c r="C11" s="3" t="s">
        <v>6</v>
      </c>
      <c r="D11" s="4" t="s">
        <v>23</v>
      </c>
      <c r="E11" s="5" t="n">
        <v>150000</v>
      </c>
    </row>
  </sheetData>
  <dataValidations count="2">
    <dataValidation allowBlank="false" errorStyle="stop" operator="between" showDropDown="false" showErrorMessage="false" showInputMessage="false" sqref="B2:B1000" type="list">
      <formula1>"収入,支出"</formula1>
      <formula2>0</formula2>
    </dataValidation>
    <dataValidation allowBlank="false" errorStyle="stop" operator="between" showDropDown="false" showErrorMessage="false" showInputMessage="false" sqref="C2:C1000" type="list">
      <formula1>"売上（本業）,売上（副業・単発）,交通費,通信費,消耗品費,外注費,接待交際費,その他経費"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4" min="2" style="0" width="15"/>
  </cols>
  <sheetData>
    <row r="1" customFormat="false" ht="15" hidden="false" customHeight="false" outlineLevel="0" collapsed="false">
      <c r="A1" s="1" t="s">
        <v>24</v>
      </c>
      <c r="B1" s="1" t="s">
        <v>25</v>
      </c>
      <c r="C1" s="1" t="s">
        <v>26</v>
      </c>
      <c r="D1" s="1" t="s">
        <v>27</v>
      </c>
    </row>
    <row r="2" customFormat="false" ht="15" hidden="false" customHeight="false" outlineLevel="0" collapsed="false">
      <c r="A2" s="7" t="s">
        <v>28</v>
      </c>
      <c r="B2" s="5" t="n">
        <f aca="false">SUMIFS(入力!$E:$E,入力!$A:$A,"&gt;="&amp;DATE(2025,1,1),入力!$A:$A,"&lt;"&amp;DATE(2025,2,1),入力!$B:$B,"収入")</f>
        <v>1330000</v>
      </c>
      <c r="C2" s="5" t="n">
        <f aca="false">SUMIFS(入力!$E:$E,入力!$A:$A,"&gt;="&amp;DATE(2025,1,1),入力!$A:$A,"&lt;"&amp;DATE(2025,2,1),入力!$B:$B,"支出")</f>
        <v>30000</v>
      </c>
      <c r="D2" s="5" t="n">
        <f aca="false">B2-C2</f>
        <v>1300000</v>
      </c>
    </row>
    <row r="3" customFormat="false" ht="15" hidden="false" customHeight="false" outlineLevel="0" collapsed="false">
      <c r="A3" s="7" t="s">
        <v>28</v>
      </c>
      <c r="B3" s="5" t="n">
        <f aca="false">SUMIFS(入力!$E:$E,入力!$A:$A,"&gt;="&amp;DATE(2025,2,1),入力!$A:$A,"&lt;"&amp;DATE(2025,3,1),入力!$B:$B,"収入")</f>
        <v>150000</v>
      </c>
      <c r="C3" s="5" t="n">
        <f aca="false">SUMIFS(入力!$E:$E,入力!$A:$A,"&gt;="&amp;DATE(2025,2,1),入力!$A:$A,"&lt;"&amp;DATE(2025,3,1),入力!$B:$B,"支出")</f>
        <v>5000</v>
      </c>
      <c r="D3" s="5" t="n">
        <f aca="false">B3-C3</f>
        <v>145000</v>
      </c>
    </row>
    <row r="4" customFormat="false" ht="15" hidden="false" customHeight="false" outlineLevel="0" collapsed="false">
      <c r="A4" s="7" t="s">
        <v>29</v>
      </c>
      <c r="B4" s="5" t="n">
        <f aca="false">SUMIFS(入力!$E:$E,入力!$A:$A,"&gt;="&amp;DATE(2025,3,1),入力!$A:$A,"&lt;"&amp;DATE(2025,4,1),入力!$B:$B,"収入")</f>
        <v>0</v>
      </c>
      <c r="C4" s="5" t="n">
        <f aca="false">SUMIFS(入力!$E:$E,入力!$A:$A,"&gt;="&amp;DATE(2025,3,1),入力!$A:$A,"&lt;"&amp;DATE(2025,4,1),入力!$B:$B,"支出")</f>
        <v>0</v>
      </c>
      <c r="D4" s="5" t="n">
        <f aca="false">B4-C4</f>
        <v>0</v>
      </c>
    </row>
    <row r="5" customFormat="false" ht="15" hidden="false" customHeight="false" outlineLevel="0" collapsed="false">
      <c r="A5" s="7" t="s">
        <v>30</v>
      </c>
      <c r="B5" s="5" t="n">
        <f aca="false">SUMIFS(入力!$E:$E,入力!$A:$A,"&gt;="&amp;DATE(2025,4,1),入力!$A:$A,"&lt;"&amp;DATE(2025,5,1),入力!$B:$B,"収入")</f>
        <v>0</v>
      </c>
      <c r="C5" s="5" t="n">
        <f aca="false">SUMIFS(入力!$E:$E,入力!$A:$A,"&gt;="&amp;DATE(2025,4,1),入力!$A:$A,"&lt;"&amp;DATE(2025,5,1),入力!$B:$B,"支出")</f>
        <v>0</v>
      </c>
      <c r="D5" s="5" t="n">
        <f aca="false">B5-C5</f>
        <v>0</v>
      </c>
    </row>
    <row r="6" customFormat="false" ht="15" hidden="false" customHeight="false" outlineLevel="0" collapsed="false">
      <c r="A6" s="7" t="s">
        <v>31</v>
      </c>
      <c r="B6" s="5" t="n">
        <f aca="false">SUMIFS(入力!$E:$E,入力!$A:$A,"&gt;="&amp;DATE(2025,5,1),入力!$A:$A,"&lt;"&amp;DATE(2025,6,1),入力!$B:$B,"収入")</f>
        <v>0</v>
      </c>
      <c r="C6" s="5" t="n">
        <f aca="false">SUMIFS(入力!$E:$E,入力!$A:$A,"&gt;="&amp;DATE(2025,5,1),入力!$A:$A,"&lt;"&amp;DATE(2025,6,1),入力!$B:$B,"支出")</f>
        <v>0</v>
      </c>
      <c r="D6" s="5" t="n">
        <f aca="false">B6-C6</f>
        <v>0</v>
      </c>
    </row>
    <row r="7" customFormat="false" ht="15" hidden="false" customHeight="false" outlineLevel="0" collapsed="false">
      <c r="A7" s="7" t="s">
        <v>31</v>
      </c>
      <c r="B7" s="5" t="n">
        <f aca="false">SUMIFS(入力!$E:$E,入力!$A:$A,"&gt;="&amp;DATE(2025,6,1),入力!$A:$A,"&lt;"&amp;DATE(2025,7,1),入力!$B:$B,"収入")</f>
        <v>0</v>
      </c>
      <c r="C7" s="5" t="n">
        <f aca="false">SUMIFS(入力!$E:$E,入力!$A:$A,"&gt;="&amp;DATE(2025,6,1),入力!$A:$A,"&lt;"&amp;DATE(2025,7,1),入力!$B:$B,"支出")</f>
        <v>0</v>
      </c>
      <c r="D7" s="5" t="n">
        <f aca="false">B7-C7</f>
        <v>0</v>
      </c>
    </row>
    <row r="8" customFormat="false" ht="15" hidden="false" customHeight="false" outlineLevel="0" collapsed="false">
      <c r="A8" s="7" t="s">
        <v>32</v>
      </c>
      <c r="B8" s="5" t="n">
        <f aca="false">SUMIFS(入力!$E:$E,入力!$A:$A,"&gt;="&amp;DATE(2025,7,1),入力!$A:$A,"&lt;"&amp;DATE(2025,8,1),入力!$B:$B,"収入")</f>
        <v>0</v>
      </c>
      <c r="C8" s="5" t="n">
        <f aca="false">SUMIFS(入力!$E:$E,入力!$A:$A,"&gt;="&amp;DATE(2025,7,1),入力!$A:$A,"&lt;"&amp;DATE(2025,8,1),入力!$B:$B,"支出")</f>
        <v>0</v>
      </c>
      <c r="D8" s="5" t="n">
        <f aca="false">B8-C8</f>
        <v>0</v>
      </c>
    </row>
    <row r="9" customFormat="false" ht="15" hidden="false" customHeight="false" outlineLevel="0" collapsed="false">
      <c r="A9" s="7" t="s">
        <v>33</v>
      </c>
      <c r="B9" s="5" t="n">
        <f aca="false">SUMIFS(入力!$E:$E,入力!$A:$A,"&gt;="&amp;DATE(2025,8,1),入力!$A:$A,"&lt;"&amp;DATE(2025,9,1),入力!$B:$B,"収入")</f>
        <v>0</v>
      </c>
      <c r="C9" s="5" t="n">
        <f aca="false">SUMIFS(入力!$E:$E,入力!$A:$A,"&gt;="&amp;DATE(2025,8,1),入力!$A:$A,"&lt;"&amp;DATE(2025,9,1),入力!$B:$B,"支出")</f>
        <v>0</v>
      </c>
      <c r="D9" s="5" t="n">
        <f aca="false">B9-C9</f>
        <v>0</v>
      </c>
    </row>
    <row r="10" customFormat="false" ht="15" hidden="false" customHeight="false" outlineLevel="0" collapsed="false">
      <c r="A10" s="7" t="s">
        <v>34</v>
      </c>
      <c r="B10" s="5" t="n">
        <f aca="false">SUMIFS(入力!$E:$E,入力!$A:$A,"&gt;="&amp;DATE(2025,9,1),入力!$A:$A,"&lt;"&amp;DATE(2025,10,1),入力!$B:$B,"収入")</f>
        <v>0</v>
      </c>
      <c r="C10" s="5" t="n">
        <f aca="false">SUMIFS(入力!$E:$E,入力!$A:$A,"&gt;="&amp;DATE(2025,9,1),入力!$A:$A,"&lt;"&amp;DATE(2025,10,1),入力!$B:$B,"支出")</f>
        <v>0</v>
      </c>
      <c r="D10" s="5" t="n">
        <f aca="false">B10-C10</f>
        <v>0</v>
      </c>
    </row>
    <row r="11" customFormat="false" ht="15" hidden="false" customHeight="false" outlineLevel="0" collapsed="false">
      <c r="A11" s="7" t="s">
        <v>35</v>
      </c>
      <c r="B11" s="5" t="n">
        <f aca="false">SUMIFS(入力!$E:$E,入力!$A:$A,"&gt;="&amp;DATE(2025,10,1),入力!$A:$A,"&lt;"&amp;DATE(2025,11,1),入力!$B:$B,"収入")</f>
        <v>0</v>
      </c>
      <c r="C11" s="5" t="n">
        <f aca="false">SUMIFS(入力!$E:$E,入力!$A:$A,"&gt;="&amp;DATE(2025,10,1),入力!$A:$A,"&lt;"&amp;DATE(2025,11,1),入力!$B:$B,"支出")</f>
        <v>0</v>
      </c>
      <c r="D11" s="5" t="n">
        <f aca="false">B11-C11</f>
        <v>0</v>
      </c>
    </row>
    <row r="12" customFormat="false" ht="15" hidden="false" customHeight="false" outlineLevel="0" collapsed="false">
      <c r="A12" s="7" t="s">
        <v>36</v>
      </c>
      <c r="B12" s="5" t="n">
        <f aca="false">SUMIFS(入力!$E:$E,入力!$A:$A,"&gt;="&amp;DATE(2025,11,1),入力!$A:$A,"&lt;"&amp;DATE(2025,12,1),入力!$B:$B,"収入")</f>
        <v>0</v>
      </c>
      <c r="C12" s="5" t="n">
        <f aca="false">SUMIFS(入力!$E:$E,入力!$A:$A,"&gt;="&amp;DATE(2025,11,1),入力!$A:$A,"&lt;"&amp;DATE(2025,12,1),入力!$B:$B,"支出")</f>
        <v>0</v>
      </c>
      <c r="D12" s="5" t="n">
        <f aca="false">B12-C12</f>
        <v>0</v>
      </c>
    </row>
    <row r="13" customFormat="false" ht="15" hidden="false" customHeight="false" outlineLevel="0" collapsed="false">
      <c r="A13" s="7" t="s">
        <v>37</v>
      </c>
      <c r="B13" s="5" t="n">
        <f aca="false">SUMIFS(入力!$E:$E,入力!$A:$A,"&gt;="&amp;DATE(2025,12,1),入力!$A:$A,"&lt;"&amp;DATE(2026,1,1),入力!$B:$B,"収入")</f>
        <v>0</v>
      </c>
      <c r="C13" s="5" t="n">
        <f aca="false">SUMIFS(入力!$E:$E,入力!$A:$A,"&gt;="&amp;DATE(2025,12,1),入力!$A:$A,"&lt;"&amp;DATE(2026,1,1),入力!$B:$B,"支出")</f>
        <v>0</v>
      </c>
      <c r="D13" s="5" t="n">
        <f aca="false">B13-C13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15"/>
    <col collapsed="false" customWidth="true" hidden="false" outlineLevel="0" max="3" min="3" style="0" width="12"/>
  </cols>
  <sheetData>
    <row r="1" customFormat="false" ht="15" hidden="false" customHeight="false" outlineLevel="0" collapsed="false">
      <c r="A1" s="1" t="s">
        <v>2</v>
      </c>
      <c r="B1" s="1" t="s">
        <v>38</v>
      </c>
      <c r="C1" s="1" t="s">
        <v>39</v>
      </c>
    </row>
    <row r="2" customFormat="false" ht="15" hidden="false" customHeight="false" outlineLevel="0" collapsed="false">
      <c r="A2" s="8" t="s">
        <v>11</v>
      </c>
      <c r="B2" s="5" t="n">
        <f aca="false">SUMIFS(入力!$E:$E,入力!$C:$C,A2,入力!$B:$B,"支出")</f>
        <v>1500</v>
      </c>
      <c r="C2" s="9" t="n">
        <f aca="false">B2/SUM($B$2:$B$7)</f>
        <v>0.0428571428571429</v>
      </c>
    </row>
    <row r="3" customFormat="false" ht="15" hidden="false" customHeight="false" outlineLevel="0" collapsed="false">
      <c r="A3" s="8" t="s">
        <v>9</v>
      </c>
      <c r="B3" s="5" t="n">
        <f aca="false">SUMIFS(入力!$E:$E,入力!$C:$C,A3,入力!$B:$B,"支出")</f>
        <v>8000</v>
      </c>
      <c r="C3" s="9" t="n">
        <f aca="false">B3/SUM($B$2:$B$7)</f>
        <v>0.228571428571429</v>
      </c>
    </row>
    <row r="4" customFormat="false" ht="15" hidden="false" customHeight="false" outlineLevel="0" collapsed="false">
      <c r="A4" s="8" t="s">
        <v>15</v>
      </c>
      <c r="B4" s="5" t="n">
        <f aca="false">SUMIFS(入力!$E:$E,入力!$C:$C,A4,入力!$B:$B,"支出")</f>
        <v>2500</v>
      </c>
      <c r="C4" s="9" t="n">
        <f aca="false">B4/SUM($B$2:$B$7)</f>
        <v>0.0714285714285714</v>
      </c>
    </row>
    <row r="5" customFormat="false" ht="15" hidden="false" customHeight="false" outlineLevel="0" collapsed="false">
      <c r="A5" s="8" t="s">
        <v>17</v>
      </c>
      <c r="B5" s="5" t="n">
        <f aca="false">SUMIFS(入力!$E:$E,入力!$C:$C,A5,入力!$B:$B,"支出")</f>
        <v>15000</v>
      </c>
      <c r="C5" s="9" t="n">
        <f aca="false">B5/SUM($B$2:$B$7)</f>
        <v>0.428571428571429</v>
      </c>
    </row>
    <row r="6" customFormat="false" ht="15" hidden="false" customHeight="false" outlineLevel="0" collapsed="false">
      <c r="A6" s="8" t="s">
        <v>20</v>
      </c>
      <c r="B6" s="5" t="n">
        <f aca="false">SUMIFS(入力!$E:$E,入力!$C:$C,A6,入力!$B:$B,"支出")</f>
        <v>8000</v>
      </c>
      <c r="C6" s="9" t="n">
        <f aca="false">B6/SUM($B$2:$B$7)</f>
        <v>0.228571428571429</v>
      </c>
    </row>
    <row r="7" customFormat="false" ht="15" hidden="false" customHeight="false" outlineLevel="0" collapsed="false">
      <c r="A7" s="8" t="s">
        <v>40</v>
      </c>
      <c r="B7" s="5" t="n">
        <f aca="false">SUMIFS(入力!$E:$E,入力!$C:$C,A7,入力!$B:$B,"支出")</f>
        <v>0</v>
      </c>
      <c r="C7" s="9" t="n">
        <f aca="false">B7/SUM($B$2:$B$7)</f>
        <v>0</v>
      </c>
    </row>
    <row r="8" customFormat="false" ht="15" hidden="false" customHeight="false" outlineLevel="0" collapsed="false">
      <c r="A8" s="10" t="s">
        <v>41</v>
      </c>
      <c r="B8" s="11" t="n">
        <f aca="false">SUM(B2:B7)</f>
        <v>35000</v>
      </c>
      <c r="C8" s="12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5" min="2" style="0" width="15"/>
  </cols>
  <sheetData>
    <row r="1" customFormat="false" ht="15" hidden="false" customHeight="false" outlineLevel="0" collapsed="false">
      <c r="A1" s="1" t="s">
        <v>42</v>
      </c>
      <c r="B1" s="1" t="s">
        <v>5</v>
      </c>
      <c r="C1" s="1" t="s">
        <v>8</v>
      </c>
      <c r="D1" s="1" t="s">
        <v>27</v>
      </c>
      <c r="E1" s="1" t="s">
        <v>43</v>
      </c>
    </row>
    <row r="2" customFormat="false" ht="17.15" hidden="false" customHeight="false" outlineLevel="0" collapsed="false">
      <c r="A2" s="7" t="s">
        <v>44</v>
      </c>
      <c r="B2" s="5" t="n">
        <f aca="false">月別集計!B2</f>
        <v>1330000</v>
      </c>
      <c r="C2" s="5" t="n">
        <f aca="false">月別集計!C2</f>
        <v>30000</v>
      </c>
      <c r="D2" s="5" t="n">
        <f aca="false">月別集計!D2</f>
        <v>1300000</v>
      </c>
      <c r="E2" s="5" t="n">
        <f aca="false">D2</f>
        <v>1300000</v>
      </c>
    </row>
    <row r="3" customFormat="false" ht="17.15" hidden="false" customHeight="false" outlineLevel="0" collapsed="false">
      <c r="A3" s="7" t="s">
        <v>45</v>
      </c>
      <c r="B3" s="5" t="n">
        <f aca="false">月別集計!B3</f>
        <v>150000</v>
      </c>
      <c r="C3" s="5" t="n">
        <f aca="false">月別集計!C3</f>
        <v>5000</v>
      </c>
      <c r="D3" s="5" t="n">
        <f aca="false">月別集計!D3</f>
        <v>145000</v>
      </c>
      <c r="E3" s="5" t="n">
        <f aca="false">E2+D3</f>
        <v>1445000</v>
      </c>
    </row>
    <row r="4" customFormat="false" ht="17.15" hidden="false" customHeight="false" outlineLevel="0" collapsed="false">
      <c r="A4" s="7" t="s">
        <v>46</v>
      </c>
      <c r="B4" s="5" t="n">
        <f aca="false">月別集計!B4</f>
        <v>0</v>
      </c>
      <c r="C4" s="5" t="n">
        <f aca="false">月別集計!C4</f>
        <v>0</v>
      </c>
      <c r="D4" s="5" t="n">
        <f aca="false">月別集計!D4</f>
        <v>0</v>
      </c>
      <c r="E4" s="5" t="n">
        <f aca="false">E3+D4</f>
        <v>1445000</v>
      </c>
    </row>
    <row r="5" customFormat="false" ht="17.15" hidden="false" customHeight="false" outlineLevel="0" collapsed="false">
      <c r="A5" s="7" t="s">
        <v>47</v>
      </c>
      <c r="B5" s="5" t="n">
        <f aca="false">月別集計!B5</f>
        <v>0</v>
      </c>
      <c r="C5" s="5" t="n">
        <f aca="false">月別集計!C5</f>
        <v>0</v>
      </c>
      <c r="D5" s="5" t="n">
        <f aca="false">月別集計!D5</f>
        <v>0</v>
      </c>
      <c r="E5" s="5" t="n">
        <f aca="false">E4+D5</f>
        <v>1445000</v>
      </c>
    </row>
    <row r="6" customFormat="false" ht="17.15" hidden="false" customHeight="false" outlineLevel="0" collapsed="false">
      <c r="A6" s="7" t="s">
        <v>48</v>
      </c>
      <c r="B6" s="5" t="n">
        <f aca="false">月別集計!B6</f>
        <v>0</v>
      </c>
      <c r="C6" s="5" t="n">
        <f aca="false">月別集計!C6</f>
        <v>0</v>
      </c>
      <c r="D6" s="5" t="n">
        <f aca="false">月別集計!D6</f>
        <v>0</v>
      </c>
      <c r="E6" s="5" t="n">
        <f aca="false">E5+D6</f>
        <v>1445000</v>
      </c>
    </row>
    <row r="7" customFormat="false" ht="17.15" hidden="false" customHeight="false" outlineLevel="0" collapsed="false">
      <c r="A7" s="7" t="s">
        <v>49</v>
      </c>
      <c r="B7" s="5" t="n">
        <f aca="false">月別集計!B7</f>
        <v>0</v>
      </c>
      <c r="C7" s="5" t="n">
        <f aca="false">月別集計!C7</f>
        <v>0</v>
      </c>
      <c r="D7" s="5" t="n">
        <f aca="false">月別集計!D7</f>
        <v>0</v>
      </c>
      <c r="E7" s="5" t="n">
        <f aca="false">E6+D7</f>
        <v>1445000</v>
      </c>
    </row>
    <row r="8" customFormat="false" ht="17.15" hidden="false" customHeight="false" outlineLevel="0" collapsed="false">
      <c r="A8" s="7" t="s">
        <v>50</v>
      </c>
      <c r="B8" s="5" t="n">
        <f aca="false">月別集計!B8</f>
        <v>0</v>
      </c>
      <c r="C8" s="5" t="n">
        <f aca="false">月別集計!C8</f>
        <v>0</v>
      </c>
      <c r="D8" s="5" t="n">
        <f aca="false">月別集計!D8</f>
        <v>0</v>
      </c>
      <c r="E8" s="5" t="n">
        <f aca="false">E7+D8</f>
        <v>1445000</v>
      </c>
    </row>
    <row r="9" customFormat="false" ht="17.15" hidden="false" customHeight="false" outlineLevel="0" collapsed="false">
      <c r="A9" s="7" t="s">
        <v>51</v>
      </c>
      <c r="B9" s="5" t="n">
        <f aca="false">月別集計!B9</f>
        <v>0</v>
      </c>
      <c r="C9" s="5" t="n">
        <f aca="false">月別集計!C9</f>
        <v>0</v>
      </c>
      <c r="D9" s="5" t="n">
        <f aca="false">月別集計!D9</f>
        <v>0</v>
      </c>
      <c r="E9" s="5" t="n">
        <f aca="false">E8+D9</f>
        <v>1445000</v>
      </c>
    </row>
    <row r="10" customFormat="false" ht="17.15" hidden="false" customHeight="false" outlineLevel="0" collapsed="false">
      <c r="A10" s="7" t="s">
        <v>52</v>
      </c>
      <c r="B10" s="5" t="n">
        <f aca="false">月別集計!B10</f>
        <v>0</v>
      </c>
      <c r="C10" s="5" t="n">
        <f aca="false">月別集計!C10</f>
        <v>0</v>
      </c>
      <c r="D10" s="5" t="n">
        <f aca="false">月別集計!D10</f>
        <v>0</v>
      </c>
      <c r="E10" s="5" t="n">
        <f aca="false">E9+D10</f>
        <v>1445000</v>
      </c>
    </row>
    <row r="11" customFormat="false" ht="17.15" hidden="false" customHeight="false" outlineLevel="0" collapsed="false">
      <c r="A11" s="7" t="s">
        <v>53</v>
      </c>
      <c r="B11" s="5" t="n">
        <f aca="false">月別集計!B11</f>
        <v>0</v>
      </c>
      <c r="C11" s="5" t="n">
        <f aca="false">月別集計!C11</f>
        <v>0</v>
      </c>
      <c r="D11" s="5" t="n">
        <f aca="false">月別集計!D11</f>
        <v>0</v>
      </c>
      <c r="E11" s="5" t="n">
        <f aca="false">E10+D11</f>
        <v>1445000</v>
      </c>
    </row>
    <row r="12" customFormat="false" ht="17.15" hidden="false" customHeight="false" outlineLevel="0" collapsed="false">
      <c r="A12" s="7" t="s">
        <v>54</v>
      </c>
      <c r="B12" s="5" t="n">
        <f aca="false">月別集計!B12</f>
        <v>0</v>
      </c>
      <c r="C12" s="5" t="n">
        <f aca="false">月別集計!C12</f>
        <v>0</v>
      </c>
      <c r="D12" s="5" t="n">
        <f aca="false">月別集計!D12</f>
        <v>0</v>
      </c>
      <c r="E12" s="5" t="n">
        <f aca="false">E11+D12</f>
        <v>1445000</v>
      </c>
    </row>
    <row r="13" customFormat="false" ht="17.15" hidden="false" customHeight="false" outlineLevel="0" collapsed="false">
      <c r="A13" s="7" t="s">
        <v>55</v>
      </c>
      <c r="B13" s="5" t="n">
        <f aca="false">月別集計!B13</f>
        <v>0</v>
      </c>
      <c r="C13" s="5" t="n">
        <f aca="false">月別集計!C13</f>
        <v>0</v>
      </c>
      <c r="D13" s="5" t="n">
        <f aca="false">月別集計!D13</f>
        <v>0</v>
      </c>
      <c r="E13" s="5" t="n">
        <f aca="false">E12+D13</f>
        <v>1445000</v>
      </c>
    </row>
    <row r="14" customFormat="false" ht="15" hidden="false" customHeight="false" outlineLevel="0" collapsed="false">
      <c r="A14" s="13" t="s">
        <v>56</v>
      </c>
      <c r="B14" s="11" t="n">
        <f aca="false">SUM(B2:B13)</f>
        <v>1480000</v>
      </c>
      <c r="C14" s="11" t="n">
        <f aca="false">SUM(C2:C13)</f>
        <v>35000</v>
      </c>
      <c r="D14" s="11" t="n">
        <f aca="false">SUM(D2:D13)</f>
        <v>1445000</v>
      </c>
      <c r="E14" s="12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2026-02-04T01:40:17Z</dcterms:created>
  <dc:creator>openpyxl</dc:creator>
  <dc:description/>
  <dc:language>en-US</dc:language>
  <cp:lastModifiedBy/>
  <dcterms:modified xsi:type="dcterms:W3CDTF">2026-02-04T01:40:17Z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